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F\DOF_Storstrøm\Bestyrelsen\RegnskabBudget\NyModel2019ff\"/>
    </mc:Choice>
  </mc:AlternateContent>
  <xr:revisionPtr revIDLastSave="0" documentId="13_ncr:1_{D10903E6-22C2-41F0-9F5B-4FB7EA471FD3}" xr6:coauthVersionLast="43" xr6:coauthVersionMax="43" xr10:uidLastSave="{00000000-0000-0000-0000-000000000000}"/>
  <bookViews>
    <workbookView xWindow="768" yWindow="768" windowWidth="22080" windowHeight="10548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7" i="1" l="1"/>
  <c r="B130" i="1" s="1"/>
  <c r="B124" i="1"/>
  <c r="C119" i="1"/>
  <c r="D119" i="1" s="1"/>
  <c r="D103" i="1" l="1"/>
  <c r="C103" i="1"/>
  <c r="B103" i="1"/>
  <c r="D98" i="1"/>
  <c r="C98" i="1"/>
  <c r="B98" i="1"/>
  <c r="D94" i="1"/>
  <c r="C94" i="1"/>
  <c r="B94" i="1"/>
  <c r="D88" i="1"/>
  <c r="C88" i="1"/>
  <c r="B88" i="1"/>
  <c r="D81" i="1"/>
  <c r="C81" i="1"/>
  <c r="B81" i="1"/>
  <c r="D71" i="1"/>
  <c r="C71" i="1"/>
  <c r="B71" i="1"/>
  <c r="D61" i="1"/>
  <c r="C61" i="1"/>
  <c r="B61" i="1"/>
  <c r="D51" i="1"/>
  <c r="C51" i="1"/>
  <c r="B51" i="1"/>
  <c r="D47" i="1"/>
  <c r="C47" i="1"/>
  <c r="B47" i="1"/>
  <c r="D39" i="1"/>
  <c r="C39" i="1"/>
  <c r="B39" i="1"/>
  <c r="D35" i="1"/>
  <c r="C35" i="1"/>
  <c r="B35" i="1"/>
  <c r="D30" i="1"/>
  <c r="C30" i="1"/>
  <c r="B30" i="1"/>
  <c r="D24" i="1"/>
  <c r="C24" i="1"/>
  <c r="B24" i="1"/>
  <c r="D20" i="1"/>
  <c r="C20" i="1"/>
  <c r="B20" i="1"/>
  <c r="D16" i="1"/>
  <c r="C16" i="1"/>
  <c r="B16" i="1"/>
  <c r="D12" i="1"/>
  <c r="C12" i="1"/>
  <c r="B12" i="1"/>
  <c r="D106" i="1" l="1"/>
  <c r="B106" i="1"/>
  <c r="C106" i="1"/>
  <c r="B53" i="1"/>
  <c r="B108" i="1" s="1"/>
  <c r="C117" i="1" s="1"/>
  <c r="C53" i="1"/>
  <c r="C108" i="1" s="1"/>
  <c r="D117" i="1" s="1"/>
  <c r="D53" i="1"/>
  <c r="D108" i="1" s="1"/>
  <c r="C118" i="1" l="1"/>
  <c r="D118" i="1" s="1"/>
  <c r="D124" i="1" l="1"/>
  <c r="D127" i="1"/>
  <c r="D130" i="1" s="1"/>
  <c r="C127" i="1"/>
  <c r="C130" i="1" s="1"/>
  <c r="C124" i="1"/>
</calcChain>
</file>

<file path=xl/sharedStrings.xml><?xml version="1.0" encoding="utf-8"?>
<sst xmlns="http://schemas.openxmlformats.org/spreadsheetml/2006/main" count="101" uniqueCount="69">
  <si>
    <t>Omsætning</t>
  </si>
  <si>
    <t>Omkostninger</t>
  </si>
  <si>
    <t>Aktiver</t>
  </si>
  <si>
    <t>Resultatopgørelse</t>
  </si>
  <si>
    <t>Balance</t>
  </si>
  <si>
    <t>Beløb er i danske kroner.</t>
  </si>
  <si>
    <t>Kategori</t>
  </si>
  <si>
    <t>Ringmærkning</t>
  </si>
  <si>
    <t>Prøvetagning for universiteter m.m.</t>
  </si>
  <si>
    <t>Træktælling</t>
  </si>
  <si>
    <t>Formidling</t>
  </si>
  <si>
    <t>Betaling for formidling</t>
  </si>
  <si>
    <t>Betaling for overnatninger</t>
  </si>
  <si>
    <t>Diverser salg fra butik m.m.</t>
  </si>
  <si>
    <t>Tilskud fra DOF</t>
  </si>
  <si>
    <t>Lokaletilskud fra Guldborgsund Kommune</t>
  </si>
  <si>
    <t>"Vadefuglene" og private støtter</t>
  </si>
  <si>
    <t>Fonde endnu ikke fastlagt</t>
  </si>
  <si>
    <t>Omsætning i alt</t>
  </si>
  <si>
    <t>Diæter</t>
  </si>
  <si>
    <t>Andet</t>
  </si>
  <si>
    <t>Betaling til formidler</t>
  </si>
  <si>
    <t>Ny folder</t>
  </si>
  <si>
    <t>Forsikring</t>
  </si>
  <si>
    <t>Varme/brænde</t>
  </si>
  <si>
    <t>Plæneklipper, benzin, redskaber m.m.</t>
  </si>
  <si>
    <t>Styregruppe/arrangementer</t>
  </si>
  <si>
    <t>Kørsel</t>
  </si>
  <si>
    <t>Omkostninger i alt</t>
  </si>
  <si>
    <t>Midler</t>
  </si>
  <si>
    <t>Fuglestationskonsulideringpulje DOF Storstrøm</t>
  </si>
  <si>
    <t>Fondsmidler</t>
  </si>
  <si>
    <t>Passiver</t>
  </si>
  <si>
    <t>Aktiver i alt</t>
  </si>
  <si>
    <t>Passiver i alt</t>
  </si>
  <si>
    <t>Andre fonde</t>
  </si>
  <si>
    <t>Budget 2019</t>
  </si>
  <si>
    <t>Indkøb/husholdning inkl. telekom</t>
  </si>
  <si>
    <t>Diæter træktællingsdata</t>
  </si>
  <si>
    <t>Diæter mærkningsdata</t>
  </si>
  <si>
    <t>Budget 2020</t>
  </si>
  <si>
    <t>Bidrag fra "Gedser Fuglestations Venner"</t>
  </si>
  <si>
    <t>Betaling for leje af mødelokale (beløb inkluderet i ovenstående)</t>
  </si>
  <si>
    <t>Beløb i "Uglen" m.m.</t>
  </si>
  <si>
    <t>Net m.m.</t>
  </si>
  <si>
    <t>Engangsbeløb Hyllekrog (De 6.000 kr. i 2018 ikke medregnet her.)</t>
  </si>
  <si>
    <t>El, vand og renovation</t>
  </si>
  <si>
    <t>Vedligeholdelse, kontor og inventar</t>
  </si>
  <si>
    <t>Bankkonti og kontanter</t>
  </si>
  <si>
    <t>Overført overskud til egenkapital</t>
  </si>
  <si>
    <t>Regnskab 2018</t>
  </si>
  <si>
    <t>Tilskud fra DOF Storstrøm til drift</t>
  </si>
  <si>
    <t>Tilskud fra DOF Storstrøm til forårstælling ved Hyllekrog</t>
  </si>
  <si>
    <t xml:space="preserve">Diæter </t>
  </si>
  <si>
    <t>Husleje</t>
  </si>
  <si>
    <t>Leje til Naturstyrelsen</t>
  </si>
  <si>
    <t>25% af betaling for overnatning og mødelokale</t>
  </si>
  <si>
    <t>Ejendom</t>
  </si>
  <si>
    <t>Forbedringer/Anskaffelser/Pleje Have</t>
  </si>
  <si>
    <t>Forbedringer/Anskaffelser Hus</t>
  </si>
  <si>
    <t>Fuglestationsmiljø</t>
  </si>
  <si>
    <t>Tilskud som kan bruges til driftsomkostninger</t>
  </si>
  <si>
    <t>Tilskud som ikke kan bruges til driftsomkostninger</t>
  </si>
  <si>
    <t>I alt</t>
  </si>
  <si>
    <t>Resultat i alt</t>
  </si>
  <si>
    <t>Gedser Fuglestation - Model for regnskab og budget</t>
  </si>
  <si>
    <t>Senest opdateret: BK 20190822</t>
  </si>
  <si>
    <t>Diverse</t>
  </si>
  <si>
    <t>Egenkapital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</si>
</sst>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3" fontId="0" fillId="0" borderId="0" xfId="0" applyNumberFormat="1"/>
    <xf numFmtId="3" fontId="2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1" fillId="0" borderId="1" xfId="0" applyFont="1" applyBorder="1"/>
    <xf numFmtId="3" fontId="0" fillId="0" borderId="1" xfId="0" applyNumberFormat="1" applyBorder="1"/>
    <xf numFmtId="0" fontId="0" fillId="0" borderId="1" xfId="0" applyBorder="1"/>
    <xf numFmtId="3" fontId="0" fillId="0" borderId="1" xfId="0" applyNumberFormat="1" applyFill="1" applyBorder="1"/>
    <xf numFmtId="3" fontId="7" fillId="0" borderId="1" xfId="0" applyNumberFormat="1" applyFont="1" applyFill="1" applyBorder="1"/>
    <xf numFmtId="3" fontId="0" fillId="0" borderId="0" xfId="0" applyNumberFormat="1" applyFill="1"/>
    <xf numFmtId="3" fontId="2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0" fontId="9" fillId="0" borderId="0" xfId="0" applyFont="1"/>
    <xf numFmtId="3" fontId="9" fillId="0" borderId="0" xfId="0" applyNumberFormat="1" applyFont="1"/>
    <xf numFmtId="3" fontId="10" fillId="0" borderId="1" xfId="0" applyNumberFormat="1" applyFont="1" applyFill="1" applyBorder="1"/>
    <xf numFmtId="0" fontId="5" fillId="0" borderId="1" xfId="0" applyFont="1" applyBorder="1"/>
    <xf numFmtId="3" fontId="4" fillId="0" borderId="1" xfId="0" applyNumberFormat="1" applyFont="1" applyBorder="1"/>
    <xf numFmtId="3" fontId="4" fillId="0" borderId="1" xfId="0" applyNumberFormat="1" applyFont="1" applyFill="1" applyBorder="1"/>
    <xf numFmtId="0" fontId="9" fillId="0" borderId="1" xfId="0" applyFont="1" applyBorder="1"/>
    <xf numFmtId="3" fontId="8" fillId="0" borderId="1" xfId="0" applyNumberFormat="1" applyFont="1" applyBorder="1"/>
    <xf numFmtId="3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15786</xdr:colOff>
      <xdr:row>0</xdr:row>
      <xdr:rowOff>76200</xdr:rowOff>
    </xdr:from>
    <xdr:to>
      <xdr:col>9</xdr:col>
      <xdr:colOff>542925</xdr:colOff>
      <xdr:row>8</xdr:row>
      <xdr:rowOff>7220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7B96500-6CCE-43ED-9CFF-8AF5E180E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161" y="76200"/>
          <a:ext cx="1136739" cy="160742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132</xdr:row>
      <xdr:rowOff>0</xdr:rowOff>
    </xdr:from>
    <xdr:to>
      <xdr:col>9</xdr:col>
      <xdr:colOff>555714</xdr:colOff>
      <xdr:row>140</xdr:row>
      <xdr:rowOff>108185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B819D274-7760-4DE7-B89D-BDFE1168A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15306675"/>
          <a:ext cx="1136739" cy="160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2"/>
  <sheetViews>
    <sheetView tabSelected="1" topLeftCell="A108" workbookViewId="0">
      <selection activeCell="G131" sqref="G131"/>
    </sheetView>
  </sheetViews>
  <sheetFormatPr defaultRowHeight="14.4" x14ac:dyDescent="0.3"/>
  <cols>
    <col min="1" max="1" width="55" customWidth="1"/>
    <col min="2" max="2" width="15.6640625" style="6" customWidth="1"/>
    <col min="3" max="4" width="15.6640625" style="16" customWidth="1"/>
    <col min="5" max="5" width="15.6640625" style="6" customWidth="1"/>
    <col min="6" max="8" width="15.6640625" customWidth="1"/>
  </cols>
  <sheetData>
    <row r="1" spans="1:5" ht="21" x14ac:dyDescent="0.4">
      <c r="A1" s="5" t="s">
        <v>65</v>
      </c>
    </row>
    <row r="3" spans="1:5" x14ac:dyDescent="0.3">
      <c r="A3" s="1" t="s">
        <v>66</v>
      </c>
    </row>
    <row r="4" spans="1:5" x14ac:dyDescent="0.3">
      <c r="A4" t="s">
        <v>5</v>
      </c>
    </row>
    <row r="5" spans="1:5" ht="18" x14ac:dyDescent="0.35">
      <c r="B5" s="7" t="s">
        <v>3</v>
      </c>
      <c r="C5" s="17"/>
    </row>
    <row r="6" spans="1:5" s="3" customFormat="1" ht="15.6" x14ac:dyDescent="0.3">
      <c r="A6" s="3" t="s">
        <v>6</v>
      </c>
      <c r="B6" s="10" t="s">
        <v>50</v>
      </c>
      <c r="C6" s="18" t="s">
        <v>36</v>
      </c>
      <c r="D6" s="18" t="s">
        <v>40</v>
      </c>
      <c r="E6" s="10"/>
    </row>
    <row r="7" spans="1:5" ht="15.6" x14ac:dyDescent="0.3">
      <c r="B7" s="8"/>
      <c r="C7" s="19"/>
    </row>
    <row r="8" spans="1:5" s="2" customFormat="1" ht="15.6" x14ac:dyDescent="0.3">
      <c r="A8" s="23" t="s">
        <v>0</v>
      </c>
      <c r="B8" s="24"/>
      <c r="C8" s="25"/>
      <c r="D8" s="25"/>
      <c r="E8" s="9"/>
    </row>
    <row r="9" spans="1:5" x14ac:dyDescent="0.3">
      <c r="A9" s="13"/>
      <c r="B9" s="12"/>
      <c r="C9" s="14"/>
      <c r="D9" s="14"/>
    </row>
    <row r="10" spans="1:5" x14ac:dyDescent="0.3">
      <c r="A10" s="11" t="s">
        <v>54</v>
      </c>
      <c r="B10" s="12"/>
      <c r="C10" s="14"/>
      <c r="D10" s="14"/>
    </row>
    <row r="11" spans="1:5" x14ac:dyDescent="0.3">
      <c r="A11" s="13" t="s">
        <v>15</v>
      </c>
      <c r="B11" s="12">
        <v>16206</v>
      </c>
      <c r="C11" s="14">
        <v>17911</v>
      </c>
      <c r="D11" s="14">
        <v>16000</v>
      </c>
    </row>
    <row r="12" spans="1:5" x14ac:dyDescent="0.3">
      <c r="A12" s="13" t="s">
        <v>63</v>
      </c>
      <c r="B12" s="12">
        <f>SUM(B11:B11)</f>
        <v>16206</v>
      </c>
      <c r="C12" s="12">
        <f>SUM(C11:C11)</f>
        <v>17911</v>
      </c>
      <c r="D12" s="12">
        <f>SUM(D11:D11)</f>
        <v>16000</v>
      </c>
    </row>
    <row r="13" spans="1:5" x14ac:dyDescent="0.3">
      <c r="A13" s="13"/>
      <c r="B13" s="12"/>
      <c r="C13" s="14"/>
      <c r="D13" s="14"/>
    </row>
    <row r="14" spans="1:5" x14ac:dyDescent="0.3">
      <c r="A14" s="11" t="s">
        <v>57</v>
      </c>
      <c r="B14" s="12"/>
      <c r="C14" s="14"/>
      <c r="D14" s="14"/>
    </row>
    <row r="15" spans="1:5" x14ac:dyDescent="0.3">
      <c r="A15" s="13" t="s">
        <v>20</v>
      </c>
      <c r="B15" s="12">
        <v>0</v>
      </c>
      <c r="C15" s="14">
        <v>0</v>
      </c>
      <c r="D15" s="14">
        <v>0</v>
      </c>
    </row>
    <row r="16" spans="1:5" x14ac:dyDescent="0.3">
      <c r="A16" s="13" t="s">
        <v>63</v>
      </c>
      <c r="B16" s="12">
        <f>SUM(B15:B15)</f>
        <v>0</v>
      </c>
      <c r="C16" s="12">
        <f>SUM(C15:C15)</f>
        <v>0</v>
      </c>
      <c r="D16" s="12">
        <f>SUM(D15:D15)</f>
        <v>0</v>
      </c>
    </row>
    <row r="17" spans="1:4" x14ac:dyDescent="0.3">
      <c r="A17" s="13"/>
      <c r="B17" s="12"/>
      <c r="C17" s="14"/>
      <c r="D17" s="14"/>
    </row>
    <row r="18" spans="1:4" x14ac:dyDescent="0.3">
      <c r="A18" s="11" t="s">
        <v>7</v>
      </c>
      <c r="B18" s="12"/>
      <c r="C18" s="14"/>
      <c r="D18" s="14"/>
    </row>
    <row r="19" spans="1:4" x14ac:dyDescent="0.3">
      <c r="A19" s="13" t="s">
        <v>20</v>
      </c>
      <c r="B19" s="12">
        <v>0</v>
      </c>
      <c r="C19" s="14">
        <v>0</v>
      </c>
      <c r="D19" s="14">
        <v>0</v>
      </c>
    </row>
    <row r="20" spans="1:4" x14ac:dyDescent="0.3">
      <c r="A20" s="13" t="s">
        <v>63</v>
      </c>
      <c r="B20" s="12">
        <f>SUM(B19:B19)</f>
        <v>0</v>
      </c>
      <c r="C20" s="12">
        <f>SUM(C19:C19)</f>
        <v>0</v>
      </c>
      <c r="D20" s="12">
        <f>SUM(D19:D19)</f>
        <v>0</v>
      </c>
    </row>
    <row r="21" spans="1:4" x14ac:dyDescent="0.3">
      <c r="A21" s="13"/>
      <c r="B21" s="12"/>
      <c r="C21" s="14"/>
      <c r="D21" s="14"/>
    </row>
    <row r="22" spans="1:4" x14ac:dyDescent="0.3">
      <c r="A22" s="11" t="s">
        <v>9</v>
      </c>
      <c r="B22" s="12"/>
      <c r="C22" s="14"/>
      <c r="D22" s="14"/>
    </row>
    <row r="23" spans="1:4" x14ac:dyDescent="0.3">
      <c r="A23" s="13" t="s">
        <v>20</v>
      </c>
      <c r="B23" s="12">
        <v>0</v>
      </c>
      <c r="C23" s="14">
        <v>0</v>
      </c>
      <c r="D23" s="14">
        <v>0</v>
      </c>
    </row>
    <row r="24" spans="1:4" x14ac:dyDescent="0.3">
      <c r="A24" s="13" t="s">
        <v>63</v>
      </c>
      <c r="B24" s="12">
        <f>SUM(B23:B23)</f>
        <v>0</v>
      </c>
      <c r="C24" s="12">
        <f>SUM(C23:C23)</f>
        <v>0</v>
      </c>
      <c r="D24" s="12">
        <f>SUM(D23:D23)</f>
        <v>0</v>
      </c>
    </row>
    <row r="25" spans="1:4" x14ac:dyDescent="0.3">
      <c r="A25" s="13"/>
      <c r="B25" s="12"/>
      <c r="C25" s="14"/>
      <c r="D25" s="14"/>
    </row>
    <row r="26" spans="1:4" x14ac:dyDescent="0.3">
      <c r="A26" s="11" t="s">
        <v>10</v>
      </c>
      <c r="B26" s="12"/>
      <c r="C26" s="14"/>
      <c r="D26" s="14"/>
    </row>
    <row r="27" spans="1:4" x14ac:dyDescent="0.3">
      <c r="A27" s="13" t="s">
        <v>11</v>
      </c>
      <c r="B27" s="12">
        <v>8045</v>
      </c>
      <c r="C27" s="14">
        <v>5000</v>
      </c>
      <c r="D27" s="14">
        <v>5000</v>
      </c>
    </row>
    <row r="28" spans="1:4" x14ac:dyDescent="0.3">
      <c r="A28" s="13" t="s">
        <v>43</v>
      </c>
      <c r="B28" s="12">
        <v>1100</v>
      </c>
      <c r="C28" s="14">
        <v>1000</v>
      </c>
      <c r="D28" s="14">
        <v>1000</v>
      </c>
    </row>
    <row r="29" spans="1:4" x14ac:dyDescent="0.3">
      <c r="A29" s="13" t="s">
        <v>13</v>
      </c>
      <c r="B29" s="12">
        <v>11704</v>
      </c>
      <c r="C29" s="14">
        <v>10000</v>
      </c>
      <c r="D29" s="14">
        <v>10000</v>
      </c>
    </row>
    <row r="30" spans="1:4" x14ac:dyDescent="0.3">
      <c r="A30" s="13" t="s">
        <v>63</v>
      </c>
      <c r="B30" s="12">
        <f>SUM(B27:B29)</f>
        <v>20849</v>
      </c>
      <c r="C30" s="12">
        <f>SUM(C27:C29)</f>
        <v>16000</v>
      </c>
      <c r="D30" s="12">
        <f>SUM(D27:D29)</f>
        <v>16000</v>
      </c>
    </row>
    <row r="31" spans="1:4" x14ac:dyDescent="0.3">
      <c r="A31" s="13"/>
      <c r="B31" s="12"/>
      <c r="C31" s="14"/>
      <c r="D31" s="14"/>
    </row>
    <row r="32" spans="1:4" x14ac:dyDescent="0.3">
      <c r="A32" s="11" t="s">
        <v>60</v>
      </c>
      <c r="B32" s="12"/>
      <c r="C32" s="14"/>
      <c r="D32" s="14"/>
    </row>
    <row r="33" spans="1:4" x14ac:dyDescent="0.3">
      <c r="A33" s="13" t="s">
        <v>12</v>
      </c>
      <c r="B33" s="12">
        <v>6650</v>
      </c>
      <c r="C33" s="14">
        <v>10000</v>
      </c>
      <c r="D33" s="14">
        <v>10000</v>
      </c>
    </row>
    <row r="34" spans="1:4" x14ac:dyDescent="0.3">
      <c r="A34" s="13" t="s">
        <v>42</v>
      </c>
      <c r="B34" s="12">
        <v>0</v>
      </c>
      <c r="C34" s="14">
        <v>0</v>
      </c>
      <c r="D34" s="14">
        <v>0</v>
      </c>
    </row>
    <row r="35" spans="1:4" x14ac:dyDescent="0.3">
      <c r="A35" s="13" t="s">
        <v>63</v>
      </c>
      <c r="B35" s="12">
        <f>SUM(B33:B34)</f>
        <v>6650</v>
      </c>
      <c r="C35" s="12">
        <f t="shared" ref="C35:D35" si="0">SUM(C33:C34)</f>
        <v>10000</v>
      </c>
      <c r="D35" s="12">
        <f t="shared" si="0"/>
        <v>10000</v>
      </c>
    </row>
    <row r="36" spans="1:4" x14ac:dyDescent="0.3">
      <c r="A36" s="13"/>
      <c r="B36" s="12"/>
      <c r="C36" s="14"/>
      <c r="D36" s="14"/>
    </row>
    <row r="37" spans="1:4" x14ac:dyDescent="0.3">
      <c r="A37" s="11" t="s">
        <v>20</v>
      </c>
      <c r="B37" s="12"/>
      <c r="C37" s="14"/>
      <c r="D37" s="14"/>
    </row>
    <row r="38" spans="1:4" x14ac:dyDescent="0.3">
      <c r="A38" s="13" t="s">
        <v>20</v>
      </c>
      <c r="B38" s="12">
        <v>0</v>
      </c>
      <c r="C38" s="14">
        <v>-3000</v>
      </c>
      <c r="D38" s="14">
        <v>-3000</v>
      </c>
    </row>
    <row r="39" spans="1:4" x14ac:dyDescent="0.3">
      <c r="A39" s="13" t="s">
        <v>63</v>
      </c>
      <c r="B39" s="12">
        <f>SUM(B38:B38)</f>
        <v>0</v>
      </c>
      <c r="C39" s="12">
        <f>SUM(C38:C38)</f>
        <v>-3000</v>
      </c>
      <c r="D39" s="12">
        <f>SUM(D38:D38)</f>
        <v>-3000</v>
      </c>
    </row>
    <row r="40" spans="1:4" x14ac:dyDescent="0.3">
      <c r="A40" s="13"/>
      <c r="B40" s="12"/>
      <c r="C40" s="14"/>
      <c r="D40" s="14"/>
    </row>
    <row r="41" spans="1:4" x14ac:dyDescent="0.3">
      <c r="A41" s="11" t="s">
        <v>61</v>
      </c>
      <c r="B41" s="12"/>
      <c r="C41" s="14"/>
      <c r="D41" s="14"/>
    </row>
    <row r="42" spans="1:4" x14ac:dyDescent="0.3">
      <c r="A42" s="13" t="s">
        <v>14</v>
      </c>
      <c r="B42" s="12">
        <v>50000</v>
      </c>
      <c r="C42" s="14">
        <v>65000</v>
      </c>
      <c r="D42" s="14">
        <v>65000</v>
      </c>
    </row>
    <row r="43" spans="1:4" x14ac:dyDescent="0.3">
      <c r="A43" s="13" t="s">
        <v>51</v>
      </c>
      <c r="B43" s="12">
        <v>8000</v>
      </c>
      <c r="C43" s="14">
        <v>14000</v>
      </c>
      <c r="D43" s="14">
        <v>0</v>
      </c>
    </row>
    <row r="44" spans="1:4" x14ac:dyDescent="0.3">
      <c r="A44" s="13" t="s">
        <v>52</v>
      </c>
      <c r="B44" s="12">
        <v>6000</v>
      </c>
      <c r="C44" s="14">
        <v>7000</v>
      </c>
      <c r="D44" s="14">
        <v>0</v>
      </c>
    </row>
    <row r="45" spans="1:4" x14ac:dyDescent="0.3">
      <c r="A45" s="13" t="s">
        <v>41</v>
      </c>
      <c r="B45" s="12">
        <v>10000</v>
      </c>
      <c r="C45" s="14">
        <v>10000</v>
      </c>
      <c r="D45" s="14">
        <v>10000</v>
      </c>
    </row>
    <row r="46" spans="1:4" x14ac:dyDescent="0.3">
      <c r="A46" s="13" t="s">
        <v>16</v>
      </c>
      <c r="B46" s="12">
        <v>14000</v>
      </c>
      <c r="C46" s="14">
        <v>10000</v>
      </c>
      <c r="D46" s="14">
        <v>10000</v>
      </c>
    </row>
    <row r="47" spans="1:4" x14ac:dyDescent="0.3">
      <c r="A47" s="13" t="s">
        <v>63</v>
      </c>
      <c r="B47" s="12">
        <f>SUM(B42:B46)</f>
        <v>88000</v>
      </c>
      <c r="C47" s="12">
        <f t="shared" ref="C47:D47" si="1">SUM(C42:C46)</f>
        <v>106000</v>
      </c>
      <c r="D47" s="12">
        <f t="shared" si="1"/>
        <v>85000</v>
      </c>
    </row>
    <row r="48" spans="1:4" x14ac:dyDescent="0.3">
      <c r="A48" s="13"/>
      <c r="B48" s="12"/>
      <c r="C48" s="14"/>
      <c r="D48" s="14"/>
    </row>
    <row r="49" spans="1:5" x14ac:dyDescent="0.3">
      <c r="A49" s="11" t="s">
        <v>62</v>
      </c>
      <c r="B49" s="12"/>
      <c r="C49" s="14"/>
      <c r="D49" s="14"/>
    </row>
    <row r="50" spans="1:5" x14ac:dyDescent="0.3">
      <c r="A50" s="13" t="s">
        <v>17</v>
      </c>
      <c r="B50" s="12">
        <v>30465</v>
      </c>
      <c r="C50" s="14">
        <v>30000</v>
      </c>
      <c r="D50" s="14">
        <v>30000</v>
      </c>
    </row>
    <row r="51" spans="1:5" x14ac:dyDescent="0.3">
      <c r="A51" s="13" t="s">
        <v>63</v>
      </c>
      <c r="B51" s="12">
        <f>SUM(B50)</f>
        <v>30465</v>
      </c>
      <c r="C51" s="12">
        <f t="shared" ref="C51:D51" si="2">SUM(C50)</f>
        <v>30000</v>
      </c>
      <c r="D51" s="12">
        <f t="shared" si="2"/>
        <v>30000</v>
      </c>
    </row>
    <row r="52" spans="1:5" x14ac:dyDescent="0.3">
      <c r="A52" s="13"/>
      <c r="B52" s="12"/>
      <c r="C52" s="14"/>
      <c r="D52" s="14"/>
    </row>
    <row r="53" spans="1:5" x14ac:dyDescent="0.3">
      <c r="A53" s="26" t="s">
        <v>18</v>
      </c>
      <c r="B53" s="27">
        <f>B51+B47+B39+B35+B30+B24+B20+B16+B12</f>
        <v>162170</v>
      </c>
      <c r="C53" s="27">
        <f>C51+C47+C39+C35+C30+C24+C20+C16+C12</f>
        <v>176911</v>
      </c>
      <c r="D53" s="27">
        <f>D51+D47+D39+D35+D30+D24+D20+D16+D12</f>
        <v>154000</v>
      </c>
    </row>
    <row r="54" spans="1:5" x14ac:dyDescent="0.3">
      <c r="A54" s="13"/>
      <c r="B54" s="12"/>
      <c r="C54" s="14"/>
      <c r="D54" s="14"/>
    </row>
    <row r="55" spans="1:5" x14ac:dyDescent="0.3">
      <c r="A55" s="13"/>
      <c r="B55" s="12"/>
      <c r="C55" s="14"/>
      <c r="D55" s="14"/>
    </row>
    <row r="56" spans="1:5" s="2" customFormat="1" ht="15.6" x14ac:dyDescent="0.3">
      <c r="A56" s="23" t="s">
        <v>1</v>
      </c>
      <c r="B56" s="24"/>
      <c r="C56" s="25"/>
      <c r="D56" s="25"/>
      <c r="E56" s="9"/>
    </row>
    <row r="57" spans="1:5" x14ac:dyDescent="0.3">
      <c r="A57" s="13"/>
      <c r="B57" s="12"/>
      <c r="C57" s="14"/>
      <c r="D57" s="14"/>
    </row>
    <row r="58" spans="1:5" x14ac:dyDescent="0.3">
      <c r="A58" s="11" t="s">
        <v>54</v>
      </c>
      <c r="B58" s="12"/>
      <c r="C58" s="14"/>
      <c r="D58" s="14"/>
    </row>
    <row r="59" spans="1:5" x14ac:dyDescent="0.3">
      <c r="A59" s="13" t="s">
        <v>55</v>
      </c>
      <c r="B59" s="12">
        <v>20000</v>
      </c>
      <c r="C59" s="14">
        <v>30000</v>
      </c>
      <c r="D59" s="14">
        <v>30000</v>
      </c>
    </row>
    <row r="60" spans="1:5" x14ac:dyDescent="0.3">
      <c r="A60" s="13" t="s">
        <v>56</v>
      </c>
      <c r="B60" s="12">
        <v>0</v>
      </c>
      <c r="C60" s="14">
        <v>1662.5</v>
      </c>
      <c r="D60" s="14">
        <v>1662.5</v>
      </c>
    </row>
    <row r="61" spans="1:5" x14ac:dyDescent="0.3">
      <c r="A61" s="13" t="s">
        <v>63</v>
      </c>
      <c r="B61" s="12">
        <f>SUM(B59:B60)</f>
        <v>20000</v>
      </c>
      <c r="C61" s="12">
        <f>SUM(C59:C60)</f>
        <v>31662.5</v>
      </c>
      <c r="D61" s="12">
        <f>SUM(D59:D60)</f>
        <v>31662.5</v>
      </c>
    </row>
    <row r="62" spans="1:5" x14ac:dyDescent="0.3">
      <c r="A62" s="13"/>
      <c r="B62" s="12"/>
      <c r="C62" s="14"/>
      <c r="D62" s="14"/>
    </row>
    <row r="63" spans="1:5" x14ac:dyDescent="0.3">
      <c r="A63" s="11" t="s">
        <v>57</v>
      </c>
      <c r="B63" s="12"/>
      <c r="C63" s="14"/>
      <c r="D63" s="14"/>
    </row>
    <row r="64" spans="1:5" x14ac:dyDescent="0.3">
      <c r="A64" s="13" t="s">
        <v>46</v>
      </c>
      <c r="B64" s="12">
        <v>20625</v>
      </c>
      <c r="C64" s="14">
        <v>20000</v>
      </c>
      <c r="D64" s="14">
        <v>20000</v>
      </c>
    </row>
    <row r="65" spans="1:4" x14ac:dyDescent="0.3">
      <c r="A65" s="13" t="s">
        <v>23</v>
      </c>
      <c r="B65" s="12">
        <v>3318</v>
      </c>
      <c r="C65" s="14">
        <v>3000</v>
      </c>
      <c r="D65" s="14">
        <v>3000</v>
      </c>
    </row>
    <row r="66" spans="1:4" x14ac:dyDescent="0.3">
      <c r="A66" s="13" t="s">
        <v>24</v>
      </c>
      <c r="B66" s="12">
        <v>0</v>
      </c>
      <c r="C66" s="14">
        <v>5000</v>
      </c>
      <c r="D66" s="14">
        <v>5000</v>
      </c>
    </row>
    <row r="67" spans="1:4" x14ac:dyDescent="0.3">
      <c r="A67" s="13" t="s">
        <v>37</v>
      </c>
      <c r="B67" s="12">
        <v>11738</v>
      </c>
      <c r="C67" s="14">
        <v>6000</v>
      </c>
      <c r="D67" s="14">
        <v>6000</v>
      </c>
    </row>
    <row r="68" spans="1:4" x14ac:dyDescent="0.3">
      <c r="A68" s="13" t="s">
        <v>20</v>
      </c>
      <c r="B68" s="12">
        <v>1756</v>
      </c>
      <c r="C68" s="14">
        <v>3000</v>
      </c>
      <c r="D68" s="14">
        <v>3000</v>
      </c>
    </row>
    <row r="69" spans="1:4" x14ac:dyDescent="0.3">
      <c r="A69" s="13" t="s">
        <v>47</v>
      </c>
      <c r="B69" s="12">
        <v>2298</v>
      </c>
      <c r="C69" s="14">
        <v>5000</v>
      </c>
      <c r="D69" s="14">
        <v>5000</v>
      </c>
    </row>
    <row r="70" spans="1:4" x14ac:dyDescent="0.3">
      <c r="A70" s="13" t="s">
        <v>59</v>
      </c>
      <c r="B70" s="12">
        <v>33760</v>
      </c>
      <c r="C70" s="14">
        <v>5000</v>
      </c>
      <c r="D70" s="14">
        <v>10000</v>
      </c>
    </row>
    <row r="71" spans="1:4" x14ac:dyDescent="0.3">
      <c r="A71" s="13" t="s">
        <v>63</v>
      </c>
      <c r="B71" s="12">
        <f>SUM(B64:B70)</f>
        <v>73495</v>
      </c>
      <c r="C71" s="12">
        <f t="shared" ref="C71" si="3">SUM(C64:C70)</f>
        <v>47000</v>
      </c>
      <c r="D71" s="12">
        <f t="shared" ref="D71" si="4">SUM(D64:D70)</f>
        <v>52000</v>
      </c>
    </row>
    <row r="72" spans="1:4" x14ac:dyDescent="0.3">
      <c r="A72" s="13"/>
      <c r="B72" s="12"/>
      <c r="C72" s="14"/>
      <c r="D72" s="14"/>
    </row>
    <row r="73" spans="1:4" x14ac:dyDescent="0.3">
      <c r="A73" s="11" t="s">
        <v>7</v>
      </c>
      <c r="B73" s="12"/>
      <c r="C73" s="14"/>
      <c r="D73" s="14"/>
    </row>
    <row r="74" spans="1:4" x14ac:dyDescent="0.3">
      <c r="A74" s="13" t="s">
        <v>53</v>
      </c>
      <c r="B74" s="12">
        <v>45700</v>
      </c>
      <c r="C74" s="14">
        <v>56250</v>
      </c>
      <c r="D74" s="14">
        <v>56250</v>
      </c>
    </row>
    <row r="75" spans="1:4" x14ac:dyDescent="0.3">
      <c r="A75" s="13" t="s">
        <v>44</v>
      </c>
      <c r="B75" s="12">
        <v>4665</v>
      </c>
      <c r="C75" s="14">
        <v>7000</v>
      </c>
      <c r="D75" s="14">
        <v>7000</v>
      </c>
    </row>
    <row r="76" spans="1:4" x14ac:dyDescent="0.3">
      <c r="A76" s="13" t="s">
        <v>20</v>
      </c>
      <c r="B76" s="12">
        <v>0</v>
      </c>
      <c r="C76" s="14">
        <v>0</v>
      </c>
      <c r="D76" s="14">
        <v>0</v>
      </c>
    </row>
    <row r="77" spans="1:4" x14ac:dyDescent="0.3">
      <c r="A77" s="13" t="s">
        <v>39</v>
      </c>
      <c r="B77" s="12">
        <v>0</v>
      </c>
      <c r="C77" s="14">
        <v>2000</v>
      </c>
      <c r="D77" s="14">
        <v>2000</v>
      </c>
    </row>
    <row r="78" spans="1:4" x14ac:dyDescent="0.3">
      <c r="A78" s="13" t="s">
        <v>58</v>
      </c>
      <c r="B78" s="12">
        <v>10000</v>
      </c>
      <c r="C78" s="14">
        <v>25000</v>
      </c>
      <c r="D78" s="14">
        <v>10000</v>
      </c>
    </row>
    <row r="79" spans="1:4" x14ac:dyDescent="0.3">
      <c r="A79" s="13" t="s">
        <v>25</v>
      </c>
      <c r="B79" s="12">
        <v>5604</v>
      </c>
      <c r="C79" s="14">
        <v>10000</v>
      </c>
      <c r="D79" s="14">
        <v>10000</v>
      </c>
    </row>
    <row r="80" spans="1:4" x14ac:dyDescent="0.3">
      <c r="A80" s="13" t="s">
        <v>8</v>
      </c>
      <c r="B80" s="12">
        <v>0</v>
      </c>
      <c r="C80" s="14">
        <v>0</v>
      </c>
      <c r="D80" s="14">
        <v>0</v>
      </c>
    </row>
    <row r="81" spans="1:4" x14ac:dyDescent="0.3">
      <c r="A81" s="13" t="s">
        <v>63</v>
      </c>
      <c r="B81" s="12">
        <f>SUM(B74:B80)</f>
        <v>65969</v>
      </c>
      <c r="C81" s="12">
        <f t="shared" ref="C81" si="5">SUM(C74:C80)</f>
        <v>100250</v>
      </c>
      <c r="D81" s="12">
        <f t="shared" ref="D81" si="6">SUM(D74:D80)</f>
        <v>85250</v>
      </c>
    </row>
    <row r="82" spans="1:4" x14ac:dyDescent="0.3">
      <c r="A82" s="13"/>
      <c r="B82" s="12"/>
      <c r="C82" s="14"/>
      <c r="D82" s="14"/>
    </row>
    <row r="83" spans="1:4" x14ac:dyDescent="0.3">
      <c r="A83" s="11" t="s">
        <v>9</v>
      </c>
      <c r="B83" s="12"/>
      <c r="C83" s="14"/>
      <c r="D83" s="14"/>
    </row>
    <row r="84" spans="1:4" x14ac:dyDescent="0.3">
      <c r="A84" s="13" t="s">
        <v>19</v>
      </c>
      <c r="B84" s="12">
        <v>26200</v>
      </c>
      <c r="C84" s="14">
        <v>26200</v>
      </c>
      <c r="D84" s="14">
        <v>26200</v>
      </c>
    </row>
    <row r="85" spans="1:4" x14ac:dyDescent="0.3">
      <c r="A85" s="13" t="s">
        <v>45</v>
      </c>
      <c r="B85" s="12">
        <v>0</v>
      </c>
      <c r="C85" s="14">
        <v>7000</v>
      </c>
      <c r="D85" s="14">
        <v>7000</v>
      </c>
    </row>
    <row r="86" spans="1:4" x14ac:dyDescent="0.3">
      <c r="A86" s="13" t="s">
        <v>20</v>
      </c>
      <c r="B86" s="12">
        <v>0</v>
      </c>
      <c r="C86" s="14">
        <v>0</v>
      </c>
      <c r="D86" s="14">
        <v>0</v>
      </c>
    </row>
    <row r="87" spans="1:4" x14ac:dyDescent="0.3">
      <c r="A87" s="13" t="s">
        <v>38</v>
      </c>
      <c r="B87" s="12">
        <v>0</v>
      </c>
      <c r="C87" s="14">
        <v>2000</v>
      </c>
      <c r="D87" s="14">
        <v>2000</v>
      </c>
    </row>
    <row r="88" spans="1:4" x14ac:dyDescent="0.3">
      <c r="A88" s="13" t="s">
        <v>63</v>
      </c>
      <c r="B88" s="12">
        <f>SUM(B84:B87)</f>
        <v>26200</v>
      </c>
      <c r="C88" s="12">
        <f t="shared" ref="C88" si="7">SUM(C84:C87)</f>
        <v>35200</v>
      </c>
      <c r="D88" s="12">
        <f t="shared" ref="D88" si="8">SUM(D84:D87)</f>
        <v>35200</v>
      </c>
    </row>
    <row r="89" spans="1:4" x14ac:dyDescent="0.3">
      <c r="A89" s="13"/>
      <c r="B89" s="12"/>
      <c r="C89" s="14"/>
      <c r="D89" s="14"/>
    </row>
    <row r="90" spans="1:4" x14ac:dyDescent="0.3">
      <c r="A90" s="11" t="s">
        <v>10</v>
      </c>
      <c r="B90" s="12"/>
      <c r="C90" s="14"/>
      <c r="D90" s="14"/>
    </row>
    <row r="91" spans="1:4" x14ac:dyDescent="0.3">
      <c r="A91" s="13" t="s">
        <v>21</v>
      </c>
      <c r="B91" s="12">
        <v>0</v>
      </c>
      <c r="C91" s="14">
        <v>4000</v>
      </c>
      <c r="D91" s="14">
        <v>4000</v>
      </c>
    </row>
    <row r="92" spans="1:4" x14ac:dyDescent="0.3">
      <c r="A92" s="13" t="s">
        <v>22</v>
      </c>
      <c r="B92" s="12">
        <v>0</v>
      </c>
      <c r="C92" s="14">
        <v>5000</v>
      </c>
      <c r="D92" s="14">
        <v>0</v>
      </c>
    </row>
    <row r="93" spans="1:4" x14ac:dyDescent="0.3">
      <c r="A93" s="13" t="s">
        <v>20</v>
      </c>
      <c r="B93" s="12">
        <v>0</v>
      </c>
      <c r="C93" s="14">
        <v>0</v>
      </c>
      <c r="D93" s="14">
        <v>0</v>
      </c>
    </row>
    <row r="94" spans="1:4" x14ac:dyDescent="0.3">
      <c r="A94" s="13" t="s">
        <v>63</v>
      </c>
      <c r="B94" s="12">
        <f>SUM(B91:B93)</f>
        <v>0</v>
      </c>
      <c r="C94" s="12">
        <f>SUM(C91:C93)</f>
        <v>9000</v>
      </c>
      <c r="D94" s="12">
        <f>SUM(D91:D93)</f>
        <v>4000</v>
      </c>
    </row>
    <row r="95" spans="1:4" x14ac:dyDescent="0.3">
      <c r="A95" s="13"/>
      <c r="B95" s="12"/>
      <c r="C95" s="14"/>
      <c r="D95" s="14"/>
    </row>
    <row r="96" spans="1:4" x14ac:dyDescent="0.3">
      <c r="A96" s="11" t="s">
        <v>60</v>
      </c>
      <c r="B96" s="12"/>
      <c r="C96" s="14"/>
      <c r="D96" s="14"/>
    </row>
    <row r="97" spans="1:8" x14ac:dyDescent="0.3">
      <c r="A97" s="13" t="s">
        <v>20</v>
      </c>
      <c r="B97" s="12">
        <v>0</v>
      </c>
      <c r="C97" s="14">
        <v>0</v>
      </c>
      <c r="D97" s="14">
        <v>0</v>
      </c>
    </row>
    <row r="98" spans="1:8" x14ac:dyDescent="0.3">
      <c r="A98" s="13" t="s">
        <v>63</v>
      </c>
      <c r="B98" s="12">
        <f>SUM(B97:B97)</f>
        <v>0</v>
      </c>
      <c r="C98" s="12">
        <f>SUM(C97:C97)</f>
        <v>0</v>
      </c>
      <c r="D98" s="12">
        <f>SUM(D97:D97)</f>
        <v>0</v>
      </c>
    </row>
    <row r="99" spans="1:8" x14ac:dyDescent="0.3">
      <c r="A99" s="13"/>
      <c r="B99" s="12"/>
      <c r="C99" s="14"/>
      <c r="D99" s="14"/>
    </row>
    <row r="100" spans="1:8" x14ac:dyDescent="0.3">
      <c r="A100" s="11" t="s">
        <v>20</v>
      </c>
      <c r="B100" s="12"/>
      <c r="C100" s="14"/>
      <c r="D100" s="14"/>
    </row>
    <row r="101" spans="1:8" x14ac:dyDescent="0.3">
      <c r="A101" s="13" t="s">
        <v>26</v>
      </c>
      <c r="B101" s="12">
        <v>0</v>
      </c>
      <c r="C101" s="14">
        <v>3000</v>
      </c>
      <c r="D101" s="14">
        <v>3000</v>
      </c>
    </row>
    <row r="102" spans="1:8" x14ac:dyDescent="0.3">
      <c r="A102" s="13" t="s">
        <v>27</v>
      </c>
      <c r="B102" s="12">
        <v>9589</v>
      </c>
      <c r="C102" s="14">
        <v>6000</v>
      </c>
      <c r="D102" s="14">
        <v>6000</v>
      </c>
    </row>
    <row r="103" spans="1:8" x14ac:dyDescent="0.3">
      <c r="A103" s="13" t="s">
        <v>63</v>
      </c>
      <c r="B103" s="12">
        <f>SUM(B101:B102)</f>
        <v>9589</v>
      </c>
      <c r="C103" s="12">
        <f t="shared" ref="C103" si="9">SUM(C101:C102)</f>
        <v>9000</v>
      </c>
      <c r="D103" s="12">
        <f t="shared" ref="D103" si="10">SUM(D101:D102)</f>
        <v>9000</v>
      </c>
    </row>
    <row r="104" spans="1:8" x14ac:dyDescent="0.3">
      <c r="A104" s="13"/>
      <c r="B104" s="12"/>
      <c r="C104" s="14"/>
      <c r="D104" s="14"/>
    </row>
    <row r="105" spans="1:8" x14ac:dyDescent="0.3">
      <c r="A105" s="13"/>
      <c r="B105" s="12"/>
      <c r="C105" s="14"/>
      <c r="D105" s="14"/>
    </row>
    <row r="106" spans="1:8" x14ac:dyDescent="0.3">
      <c r="A106" s="26" t="s">
        <v>28</v>
      </c>
      <c r="B106" s="27">
        <f>B103+B98+B94+B88+B81+B71+B61</f>
        <v>195253</v>
      </c>
      <c r="C106" s="27">
        <f t="shared" ref="C106:D106" si="11">C103+C98+C94+C88+C81+C71+C61</f>
        <v>232112.5</v>
      </c>
      <c r="D106" s="27">
        <f t="shared" si="11"/>
        <v>217112.5</v>
      </c>
    </row>
    <row r="107" spans="1:8" x14ac:dyDescent="0.3">
      <c r="A107" s="13"/>
      <c r="B107" s="12"/>
      <c r="C107" s="14"/>
      <c r="D107" s="14"/>
    </row>
    <row r="108" spans="1:8" s="20" customFormat="1" x14ac:dyDescent="0.3">
      <c r="A108" s="26" t="s">
        <v>64</v>
      </c>
      <c r="B108" s="28">
        <f>B53-B106</f>
        <v>-33083</v>
      </c>
      <c r="C108" s="28">
        <f t="shared" ref="C108:D108" si="12">C53-C106</f>
        <v>-55201.5</v>
      </c>
      <c r="D108" s="28">
        <f t="shared" si="12"/>
        <v>-63112.5</v>
      </c>
      <c r="E108" s="21"/>
    </row>
    <row r="111" spans="1:8" ht="15" customHeight="1" x14ac:dyDescent="0.35">
      <c r="B111" s="7" t="s">
        <v>4</v>
      </c>
      <c r="C111" s="17"/>
      <c r="D111" s="17"/>
      <c r="E111" s="7"/>
      <c r="F111" s="7"/>
      <c r="G111" s="7"/>
      <c r="H111" s="7"/>
    </row>
    <row r="112" spans="1:8" s="3" customFormat="1" ht="15.6" x14ac:dyDescent="0.3">
      <c r="A112" s="3" t="s">
        <v>6</v>
      </c>
      <c r="B112" s="10"/>
      <c r="C112" s="18"/>
      <c r="D112" s="18"/>
      <c r="E112" s="10"/>
      <c r="F112" s="10"/>
      <c r="G112" s="10"/>
      <c r="H112" s="10"/>
    </row>
    <row r="113" spans="1:8" ht="15.6" x14ac:dyDescent="0.3">
      <c r="B113" s="8"/>
      <c r="C113" s="19"/>
      <c r="D113" s="19"/>
      <c r="E113" s="8"/>
      <c r="F113" s="8"/>
      <c r="G113" s="8"/>
      <c r="H113" s="8"/>
    </row>
    <row r="114" spans="1:8" s="2" customFormat="1" ht="15.6" x14ac:dyDescent="0.3">
      <c r="A114" s="23" t="s">
        <v>2</v>
      </c>
      <c r="B114" s="24"/>
      <c r="C114" s="25"/>
      <c r="D114" s="25"/>
      <c r="E114" s="9"/>
      <c r="F114" s="9"/>
      <c r="G114" s="9"/>
      <c r="H114" s="9"/>
    </row>
    <row r="115" spans="1:8" x14ac:dyDescent="0.3">
      <c r="A115" s="13"/>
      <c r="B115" s="12"/>
      <c r="C115" s="14"/>
      <c r="D115" s="14"/>
      <c r="F115" s="6"/>
      <c r="G115" s="6"/>
      <c r="H115" s="6"/>
    </row>
    <row r="116" spans="1:8" x14ac:dyDescent="0.3">
      <c r="A116" s="11" t="s">
        <v>29</v>
      </c>
      <c r="B116" s="15"/>
      <c r="C116" s="14"/>
      <c r="D116" s="14"/>
      <c r="F116" s="6"/>
      <c r="G116" s="6"/>
      <c r="H116" s="6"/>
    </row>
    <row r="117" spans="1:8" x14ac:dyDescent="0.3">
      <c r="A117" s="13" t="s">
        <v>49</v>
      </c>
      <c r="B117" s="15">
        <v>-30000</v>
      </c>
      <c r="C117" s="14">
        <f>B108</f>
        <v>-33083</v>
      </c>
      <c r="D117" s="14">
        <f>C108</f>
        <v>-55201.5</v>
      </c>
      <c r="F117" s="6"/>
      <c r="G117" s="6"/>
      <c r="H117" s="6"/>
    </row>
    <row r="118" spans="1:8" x14ac:dyDescent="0.3">
      <c r="A118" s="13" t="s">
        <v>48</v>
      </c>
      <c r="B118" s="15">
        <v>75170</v>
      </c>
      <c r="C118" s="14">
        <f>B118+C117</f>
        <v>42087</v>
      </c>
      <c r="D118" s="14">
        <f>C118+D117</f>
        <v>-13114.5</v>
      </c>
      <c r="F118" s="6"/>
      <c r="G118" s="6"/>
      <c r="H118" s="6"/>
    </row>
    <row r="119" spans="1:8" x14ac:dyDescent="0.3">
      <c r="A119" s="13" t="s">
        <v>30</v>
      </c>
      <c r="B119" s="15">
        <v>28000</v>
      </c>
      <c r="C119" s="14">
        <f>B119</f>
        <v>28000</v>
      </c>
      <c r="D119" s="14">
        <f>C119</f>
        <v>28000</v>
      </c>
      <c r="F119" s="6"/>
      <c r="G119" s="6"/>
      <c r="H119" s="6"/>
    </row>
    <row r="120" spans="1:8" x14ac:dyDescent="0.3">
      <c r="A120" s="13"/>
      <c r="B120" s="15"/>
      <c r="C120" s="14"/>
      <c r="D120" s="14"/>
      <c r="F120" s="6"/>
      <c r="G120" s="6"/>
      <c r="H120" s="6"/>
    </row>
    <row r="121" spans="1:8" x14ac:dyDescent="0.3">
      <c r="A121" s="11" t="s">
        <v>31</v>
      </c>
      <c r="B121" s="15"/>
      <c r="C121" s="14"/>
      <c r="D121" s="14"/>
      <c r="F121" s="6"/>
      <c r="G121" s="6"/>
      <c r="H121" s="6"/>
    </row>
    <row r="122" spans="1:8" x14ac:dyDescent="0.3">
      <c r="A122" s="13" t="s">
        <v>35</v>
      </c>
      <c r="B122" s="15"/>
      <c r="C122" s="14"/>
      <c r="D122" s="14"/>
      <c r="F122" s="6"/>
      <c r="G122" s="6"/>
      <c r="H122" s="6"/>
    </row>
    <row r="123" spans="1:8" x14ac:dyDescent="0.3">
      <c r="A123" s="13"/>
      <c r="B123" s="15"/>
      <c r="C123" s="14"/>
      <c r="D123" s="14"/>
      <c r="F123" s="6"/>
      <c r="G123" s="6"/>
      <c r="H123" s="6"/>
    </row>
    <row r="124" spans="1:8" s="4" customFormat="1" x14ac:dyDescent="0.3">
      <c r="A124" s="11" t="s">
        <v>33</v>
      </c>
      <c r="B124" s="22">
        <f>SUM(B117:B123)</f>
        <v>73170</v>
      </c>
      <c r="C124" s="22">
        <f t="shared" ref="C124:D124" si="13">SUM(C117:C123)</f>
        <v>37004</v>
      </c>
      <c r="D124" s="22">
        <f t="shared" si="13"/>
        <v>-40316</v>
      </c>
      <c r="E124" s="6"/>
      <c r="F124" s="6"/>
      <c r="G124" s="6"/>
      <c r="H124" s="6"/>
    </row>
    <row r="125" spans="1:8" x14ac:dyDescent="0.3">
      <c r="A125" s="13"/>
      <c r="B125" s="15"/>
      <c r="C125" s="14"/>
      <c r="D125" s="14"/>
      <c r="F125" s="6"/>
      <c r="G125" s="6"/>
      <c r="H125" s="6"/>
    </row>
    <row r="126" spans="1:8" ht="15.6" x14ac:dyDescent="0.3">
      <c r="A126" s="23" t="s">
        <v>32</v>
      </c>
      <c r="B126" s="15"/>
      <c r="C126" s="14"/>
      <c r="D126" s="14"/>
      <c r="F126" s="6"/>
      <c r="G126" s="6"/>
      <c r="H126" s="6"/>
    </row>
    <row r="127" spans="1:8" x14ac:dyDescent="0.3">
      <c r="A127" s="13" t="s">
        <v>68</v>
      </c>
      <c r="B127" s="15">
        <f>SUM(B117:B120)-B128</f>
        <v>72108</v>
      </c>
      <c r="C127" s="15">
        <f t="shared" ref="C127:D127" si="14">SUM(C117:C120)-C128</f>
        <v>36004</v>
      </c>
      <c r="D127" s="15">
        <f t="shared" si="14"/>
        <v>-41316</v>
      </c>
      <c r="F127" s="6"/>
      <c r="G127" s="6"/>
      <c r="H127" s="6"/>
    </row>
    <row r="128" spans="1:8" x14ac:dyDescent="0.3">
      <c r="A128" s="13" t="s">
        <v>67</v>
      </c>
      <c r="B128" s="15">
        <v>1062</v>
      </c>
      <c r="C128" s="14">
        <v>1000</v>
      </c>
      <c r="D128" s="14">
        <v>1000</v>
      </c>
      <c r="F128" s="6"/>
      <c r="G128" s="6"/>
      <c r="H128" s="6"/>
    </row>
    <row r="129" spans="1:8" x14ac:dyDescent="0.3">
      <c r="A129" s="13"/>
      <c r="B129" s="15"/>
      <c r="C129" s="14"/>
      <c r="D129" s="14"/>
      <c r="F129" s="6"/>
      <c r="G129" s="6"/>
      <c r="H129" s="6"/>
    </row>
    <row r="130" spans="1:8" s="4" customFormat="1" x14ac:dyDescent="0.3">
      <c r="A130" s="11" t="s">
        <v>34</v>
      </c>
      <c r="B130" s="22">
        <f>SUM(B127:B129)</f>
        <v>73170</v>
      </c>
      <c r="C130" s="22">
        <f t="shared" ref="C130:D130" si="15">SUM(C127:C129)</f>
        <v>37004</v>
      </c>
      <c r="D130" s="22">
        <f t="shared" si="15"/>
        <v>-40316</v>
      </c>
      <c r="E130" s="6"/>
      <c r="F130" s="6"/>
      <c r="G130" s="6"/>
      <c r="H130" s="6"/>
    </row>
    <row r="131" spans="1:8" x14ac:dyDescent="0.3">
      <c r="F131" s="6"/>
      <c r="G131" s="6"/>
      <c r="H131" s="6"/>
    </row>
    <row r="132" spans="1:8" x14ac:dyDescent="0.3">
      <c r="F132" s="6"/>
      <c r="G132" s="6"/>
      <c r="H132" s="6"/>
    </row>
  </sheetData>
  <pageMargins left="0.70866141732283472" right="0.70866141732283472" top="0.74803149606299213" bottom="0.74803149606299213" header="0.31496062992125984" footer="0.31496062992125984"/>
  <pageSetup paperSize="9" scale="47" fitToHeight="2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</dc:creator>
  <cp:lastModifiedBy>Bo Kayser</cp:lastModifiedBy>
  <cp:lastPrinted>2019-08-14T08:20:29Z</cp:lastPrinted>
  <dcterms:created xsi:type="dcterms:W3CDTF">2017-11-09T12:23:21Z</dcterms:created>
  <dcterms:modified xsi:type="dcterms:W3CDTF">2019-08-22T13:31:52Z</dcterms:modified>
</cp:coreProperties>
</file>